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7A0C2DA5-7AA4-4824-88F9-7F977EC8001C}" xr6:coauthVersionLast="47" xr6:coauthVersionMax="47" xr10:uidLastSave="{00000000-0000-0000-0000-000000000000}"/>
  <bookViews>
    <workbookView xWindow="615" yWindow="1245" windowWidth="56580" windowHeight="2940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B8" i="10"/>
  <c r="H6" i="3"/>
  <c r="G6" i="3"/>
  <c r="E6" i="3"/>
  <c r="D6" i="3"/>
  <c r="B6" i="3"/>
  <c r="B5" i="3" s="1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<sst xmlns="http://schemas.openxmlformats.org/spreadsheetml/2006/main" count="189" uniqueCount="147">
  <si>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</si>
  <si>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</si>
  <si>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</si>
  <si>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</si>
  <si>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</si>
  <si>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</si>
  <si>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</si>
  <si>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</si>
  <si>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</si>
  <si>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</si>
  <si>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</si>
  <si>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</si>
  <si>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</si>
  <si>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</si>
  <si>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</si>
  <si>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</si>
  <si>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</si>
  <si>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</si>
  <si>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</si>
  <si>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</si>
  <si>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</si>
  <si>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</si>
  <si>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</si>
  <si>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</si>
  <si>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</si>
  <si>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</si>
  <si>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</si>
  <si>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</si>
  <si>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</si>
  <si>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</si>
  <si>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</si>
  <si>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</si>
  <si>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</si>
  <si>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</si>
  <si>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</si>
  <si>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</si>
  <si>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</si>
  <si>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</si>
  <si>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</si>
  <si>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</si>
  <si>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</si>
  <si>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</si>
  <si>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</si>
  <si>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</si>
  <si>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</si>
  <si>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</si>
  <si>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</si>
  <si>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</si>
  <si>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</si>
  <si>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</si>
  <si>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</si>
  <si>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</si>
  <si>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</si>
  <si>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</si>
  <si>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</si>
  <si>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</si>
  <si>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</si>
  <si>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</si>
  <si>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</si>
  <si>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</si>
  <si>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</si>
  <si>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</si>
  <si>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</si>
  <si>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</si>
  <si>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</si>
  <si>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</si>
  <si>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</si>
  <si>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</si>
  <si>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</si>
  <si>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</si>
  <si>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</si>
  <si>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</si>
  <si>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</si>
  <si>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</si>
  <si>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</si>
  <si>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</si>
  <si>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</si>
  <si>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</si>
  <si>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</si>
  <si>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</si>
  <si>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</si>
  <si>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</si>
  <si>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</si>
  <si>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</si>
  <si>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</si>
  <si>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</si>
  <si>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</si>
  <si>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</si>
  <si>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CHANGT PEC OLD</t>
  </si>
  <si>
    <t>RAISON CHIR APRES</t>
  </si>
  <si>
    <t>POP1 CHANGT PEC</t>
  </si>
  <si>
    <t>CHANGT PEC RC</t>
  </si>
  <si>
    <t>POP2 CHANGT PEC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</si>
  <si>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</si>
  <si>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</si>
  <si>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</si>
  <si>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</si>
  <si>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</si>
  <si>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</si>
  <si>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</si>
  <si>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</si>
  <si>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</si>
  <si>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</si>
  <si>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</si>
  <si>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</si>
  <si>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</si>
  <si>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</si>
  <si>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</si>
  <si>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</si>
  <si>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</si>
  <si>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RB - Coelioscopie (Q6)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</si>
  <si>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</si>
  <si>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</si>
  <si>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</si>
  <si>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</si>
  <si>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</si>
  <si>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</si>
  <si>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</si>
  <si>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</si>
  <si>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</si>
  <si>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</si>
  <si>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</si>
  <si>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Stratégie Avant</t>
  </si>
  <si>
    <t>RCP Avant</t>
  </si>
  <si>
    <t>Consultation d'Annonce</t>
  </si>
  <si>
    <t>Surgery_After_Is_Curative</t>
  </si>
  <si>
    <t>Surgery_After_Is_For_Endometriosis</t>
  </si>
  <si>
    <t>Surgery_After_Is_For_Other_Reason</t>
  </si>
  <si>
    <t>Surgery_After_Is_Endo_Curative</t>
  </si>
  <si>
    <t>Surgery_After_Is_Excluded</t>
  </si>
  <si>
    <t>Surgery_After_Abstension_Or_Exclusion</t>
  </si>
  <si>
    <t>EXPLOR_BEFORE</t>
  </si>
  <si>
    <t>ART_BEFORE</t>
  </si>
  <si>
    <t>PAIN_CENTER_BEFORE</t>
  </si>
  <si>
    <t>RADIO_IN_1_YEAR_BEFORE</t>
  </si>
  <si>
    <t>RADIO_IN_2-3_YEARS_BEFORE</t>
  </si>
  <si>
    <t>ANALGESIC_CHANGED</t>
  </si>
  <si>
    <t>HORMONAL_CHANGED</t>
  </si>
  <si>
    <t>CONTRACEPTIVE_CHANGED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</si>
  <si>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</si>
  <si>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</si>
  <si>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</si>
  <si>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</si>
  <si>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</si>
  <si>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</si>
  <si>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PRESCRIPTION_CHANGED</t>
  </si>
  <si>
    <t>Calcul Intermédiaire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</si>
</sst>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4" tint="0.399975585192419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11" xfId="0" applyFont="1" applyFill="1" applyBorder="1"/>
    <xf numFmtId="1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8" fillId="13" borderId="11" xfId="0" applyFont="1" applyFill="1" applyBorder="1" applyAlignment="1">
      <alignment horizontal="center"/>
    </xf>
    <xf numFmtId="49" fontId="8" fillId="13" borderId="11" xfId="0" applyNumberFormat="1" applyFont="1" applyFill="1" applyBorder="1" applyAlignment="1">
      <alignment horizontal="left"/>
    </xf>
    <xf numFmtId="0" fontId="0" fillId="15" borderId="0" xfId="0" applyFill="1"/>
    <xf numFmtId="0" fontId="8" fillId="13" borderId="12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0" fillId="14" borderId="11" xfId="0" applyFill="1" applyBorder="1"/>
    <xf numFmtId="1" fontId="0" fillId="14" borderId="11" xfId="0" applyNumberForma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49" fontId="0" fillId="14" borderId="11" xfId="0" applyNumberFormat="1" applyFill="1" applyBorder="1" applyAlignment="1">
      <alignment horizontal="center"/>
    </xf>
    <xf numFmtId="9" fontId="0" fillId="14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 wrapText="1"/>
    </xf>
    <xf numFmtId="0" fontId="0" fillId="16" borderId="15" xfId="0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 vertical="center" wrapText="1"/>
    </xf>
    <xf numFmtId="0" fontId="0" fillId="18" borderId="14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118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6B760-8B76-41C3-BC70-5B1AA083F437}" name="endobest_inclusions" displayName="endobest_inclusions" ref="A5:DA6" totalsRowShown="0" headerRowDxfId="117" dataDxfId="116" tableBorderDxfId="115">
  <autoFilter ref="A5:DA6" xr:uid="{8C86B760-8B76-41C3-BC70-5B1AA083F437}"/>
  <tableColumns count="105">
    <tableColumn id="1" xr3:uid="{9CBE5AB9-F816-4728-A4F2-D5553254F6CC}" name="CENTRE" dataDxfId="114"/>
    <tableColumn id="2" xr3:uid="{3214FA6C-33FF-4BBB-A086-9A10AFAC84FB}" name="PSEUDO" dataDxfId="113"/>
    <tableColumn id="3" xr3:uid="{62910091-F392-4795-9974-A4DA9B39CC9B}" name="N° DU TUBE" dataDxfId="112"/>
    <tableColumn id="4" xr3:uid="{0FA2D09E-B5E2-4505-AA6C-F4E9B6753FFD}" name="COMPLEXE" dataDxfId="111"/>
    <tableColumn id="5" xr3:uid="{36D0A916-20E6-45F1-9566-28BD2D8F2393}" name="RCP déclenchée" dataDxfId="110"/>
    <tableColumn id="6" xr3:uid="{9830503E-0484-45ED-82CA-3DA2654510F4}" name="CHIR AVANT" dataDxfId="109"/>
    <tableColumn id="7" xr3:uid="{9B392B79-C071-4DB9-9D45-AC6339D05090}" name="CHIR APRES" dataDxfId="108"/>
    <tableColumn id="8" xr3:uid="{CD8D2F82-1688-4381-83AF-8A01B565C2B0}" name="TYPE CHIR APRES" dataDxfId="107"/>
    <tableColumn id="9" xr3:uid="{FE9E3A75-CFB6-4396-8575-FBF7BE274FD5}" name="RAISON CHIR APRES" dataDxfId="106"/>
    <tableColumn id="10" xr3:uid="{62FC645E-6C59-4213-9F55-DED856DA2DA1}" name="CHANGT PRISE EN CHARGE" dataDxfId="105"/>
    <tableColumn id="11" xr3:uid="{8B40108C-2FC4-49CF-9F6B-6FEB3C513AE7}" name="CHANGT PEC OLD" dataDxfId="104"/>
    <tableColumn id="12" xr3:uid="{DD2D8B1C-0C5E-4C28-9514-1B2570C47AAA}" name="CHANGT PEC RC" dataDxfId="103"/>
    <tableColumn id="13" xr3:uid="{C6C5A15A-1686-4B9E-8F8D-916E66F06460}" name="POP1 CHANGT PEC" dataDxfId="102"/>
    <tableColumn id="14" xr3:uid="{4999404B-2C7F-481A-81F1-A25B1176689C}" name="POP2 CHANGT PEC" dataDxfId="101"/>
    <tableColumn id="15" xr3:uid="{BE778D0E-F562-44E0-BE95-25675194358C}" name="SB - Traitement médical antalgique ( Q1)" dataDxfId="100"/>
    <tableColumn id="16" xr3:uid="{AB0A7028-F8A9-4683-B2A3-3656446546B3}" name="SB - Traitement hormonal autre que contraceptif (Q2)" dataDxfId="99"/>
    <tableColumn id="17" xr3:uid="{BE34274E-4459-4984-9D41-261E80DF1B5E}" name="SB - Traitement contraceptif (Q3)" dataDxfId="98"/>
    <tableColumn id="18" xr3:uid="{67047944-42D0-4858-96EE-208180504D05}" name="SB - Autres explorations diagnostiques (Q4)" dataDxfId="97"/>
    <tableColumn id="19" xr3:uid="{7E5DF354-B87B-4E64-8448-9650C9A2E6B7}" name="SB - Prise en charge en centre PMA (Q5)" dataDxfId="96"/>
    <tableColumn id="20" xr3:uid="{DFC8191F-3318-4E10-BE7B-ECA48AE90C51}" name="SB - Prise en charge thérapeutique en centre anti-douleur (Q6)" dataDxfId="95"/>
    <tableColumn id="21" xr3:uid="{B147D5BB-F6C2-4C4E-9470-D64E6AB04E25}" name="SB - Bilan radiologique de suivi à 1 an (Q7)" dataDxfId="94"/>
    <tableColumn id="22" xr3:uid="{AF8CE037-9620-4EB8-A340-88ADFE80D306}" name="SB - Nouveau bilan radiologique de contrôle à 2 ou 3 ans (Q8)" dataDxfId="93"/>
    <tableColumn id="23" xr3:uid="{9DA1390E-B58A-4907-8F8B-885BB2EA2B58}" name="SB - Coelioscopie (Q9)" dataDxfId="92"/>
    <tableColumn id="24" xr3:uid="{69446402-1542-4764-9CF1-F5284256D0A2}" name="RB - Traitement médical antalgique ( Q2)" dataDxfId="91"/>
    <tableColumn id="25" xr3:uid="{6AB4D6DC-BF67-4CC9-95AD-5065525B0BC4}" name="RB - Traitement hormonal autre que contraceptif (Q3)" dataDxfId="90"/>
    <tableColumn id="26" xr3:uid="{EB180751-1F2C-424D-AD84-7856BBD9D905}" name="RB - Traitement contraceptif (Q4)" dataDxfId="89"/>
    <tableColumn id="27" xr3:uid="{68ACCD85-45CE-4945-8685-52B26E0049C1}" name="RB - Autres explorations diagnostiques (Q5)" dataDxfId="88"/>
    <tableColumn id="28" xr3:uid="{0DDF444D-5C37-4F93-8E6B-FA22A325FDEF}" name="RB - Prise en charge en centre PMA (Q7)" dataDxfId="87"/>
    <tableColumn id="29" xr3:uid="{3554E8F1-8700-4155-BADE-442E900AC417}" name="RB - Prise en charge thérapeutique en centre anti-douleur (Q8)" dataDxfId="86"/>
    <tableColumn id="30" xr3:uid="{52D60199-5217-4803-BF66-922F8468F437}" name="RB - Bilan radiologique de suivi à 1 an (Q9)" dataDxfId="85"/>
    <tableColumn id="31" xr3:uid="{FD50D41A-7740-478D-B15F-6298ADC02AC4}" name="RB - Nouveau bilan radiologique de contrôle à 2 ou 3 ans (Q10)" dataDxfId="84"/>
    <tableColumn id="32" xr3:uid="{5BEB2B51-8873-41D4-8734-F3584F00EA69}" name="RB - Coelioscopie (Q6)" dataDxfId="83"/>
    <tableColumn id="33" xr3:uid="{A5EC1455-1047-4728-9210-C9D44E254916}" name="CA - Traitement médical antalgique ( Q2)" dataDxfId="82"/>
    <tableColumn id="34" xr3:uid="{3340EA57-3E60-43D2-B195-7819241C4F22}" name="CA - Traitement hormonal autre que contraceptif (Q3)" dataDxfId="81"/>
    <tableColumn id="35" xr3:uid="{C411B0BD-054D-45D5-AACA-CE4A6CEA9789}" name="CA - Traitement contraceptif (Q4)" dataDxfId="80"/>
    <tableColumn id="36" xr3:uid="{4CB3F571-B4B3-4DA5-B1E5-BC1FD5F0FE86}" name="CA - Autres explorations diagnostiques (Q5)" dataDxfId="79"/>
    <tableColumn id="37" xr3:uid="{235C78FC-2C17-490C-89CA-1DFEC96F4B17}" name="CA - Prise en charge en centre PMA (Q6)" dataDxfId="78"/>
    <tableColumn id="38" xr3:uid="{A193C555-70CF-4C4A-8393-90D0C03EB02F}" name="CA - Prise en charge thérapeutique en centre anti-douleur (Q7)" dataDxfId="77"/>
    <tableColumn id="39" xr3:uid="{71791B47-274B-4820-AD42-923AA438D3DB}" name="CA - Bilan radiologique de suivi à 1 an (Q8)" dataDxfId="76"/>
    <tableColumn id="40" xr3:uid="{D174C4B3-6D33-49CE-A852-E95EBE184733}" name="CA - Nouveau bilan radiologique de contrôle à 2 ou 3 ans (Q9)" dataDxfId="75"/>
    <tableColumn id="41" xr3:uid="{9222A6C8-D5C3-498E-9C17-F4DA7781DDA2}" name="CA - Coelioscopie (Q10)" dataDxfId="74"/>
    <tableColumn id="42" xr3:uid="{1B06D574-2BCA-45C3-B659-5570CBB03F42}" name="CA - En raison du refus de la patiente de réaliser une coelioscopie (Q10.1)" dataDxfId="73"/>
    <tableColumn id="43" xr3:uid="{14EBCC71-CDD6-4F2F-B85D-F213DE108590}" name="CA - Demande expresse de la patiente de réaliser une coelioscopie (Q10.2)" dataDxfId="72"/>
    <tableColumn id="44" xr3:uid="{9955BCB1-58B6-4CF7-A370-D63D48CDEE68}" name="Surgery_After_Is_Curative" dataDxfId="71"/>
    <tableColumn id="45" xr3:uid="{006DBDA2-1A9D-4254-B0C2-02B65BD059A7}" name="Surgery_After_Is_For_Endometriosis" dataDxfId="70"/>
    <tableColumn id="46" xr3:uid="{5A778C13-041E-4715-AC87-88FF3D2796A1}" name="Surgery_After_Is_For_Other_Reason" dataDxfId="69"/>
    <tableColumn id="47" xr3:uid="{B79A6F88-9ED6-4E45-9729-BD890B66AF58}" name="Surgery_After_Is_Endo_Curative" dataDxfId="68"/>
    <tableColumn id="48" xr3:uid="{7D9B0E63-88E0-4028-A384-396B0F11621D}" name="Surgery_After_Is_Excluded" dataDxfId="67"/>
    <tableColumn id="50" xr3:uid="{6974E93C-19AD-46A0-8253-92117115E59C}" name="Surgery_After_Abstension_Or_Exclusion" dataDxfId="66"/>
    <tableColumn id="51" xr3:uid="{C55E5AA0-9D1D-461E-8B09-3F63999F7D8B}" name="EXPLOR_BEFORE" dataDxfId="65"/>
    <tableColumn id="52" xr3:uid="{E6653F73-363E-4694-BEBF-EEEF12545E16}" name="ART_BEFORE" dataDxfId="64"/>
    <tableColumn id="53" xr3:uid="{D477CFCF-A8AB-40CE-810D-0A2256CACADD}" name="PAIN_CENTER_BEFORE" dataDxfId="63"/>
    <tableColumn id="54" xr3:uid="{0CB8FC01-66AD-4B57-A908-9D27A05576D0}" name="RADIO_IN_1_YEAR_BEFORE" dataDxfId="62"/>
    <tableColumn id="55" xr3:uid="{52C25656-60B2-47EE-9811-12549B42714E}" name="RADIO_IN_2-3_YEARS_BEFORE" dataDxfId="61"/>
    <tableColumn id="56" xr3:uid="{2C76B7F5-37AB-478B-85F1-B03B01F6BB12}" name="ANALGESIC_CHANGED" dataDxfId="60"/>
    <tableColumn id="57" xr3:uid="{E8CE9192-A0D2-445A-88FD-8D9805800E43}" name="HORMONAL_CHANGED" dataDxfId="59"/>
    <tableColumn id="58" xr3:uid="{77651857-C600-4F03-BB1B-98E5A7DBC6AF}" name="CONTRACEPTIVE_CHANGED" dataDxfId="58"/>
    <tableColumn id="59" xr3:uid="{1A0F5B4A-E495-4195-A110-C56787043CEC}" name="EXPLOR_CHANGED" dataDxfId="57"/>
    <tableColumn id="60" xr3:uid="{75C0CA36-7482-4EDE-AAB7-0892543A8589}" name="ART_CHANGED" dataDxfId="56"/>
    <tableColumn id="61" xr3:uid="{D14673EC-06BB-44B3-845C-33F012A08450}" name="PAIN_CENTER_CHANGED" dataDxfId="55"/>
    <tableColumn id="62" xr3:uid="{A20136A3-E833-4FF1-A327-B6FC36B55317}" name="RADIO_IN_1_YEAR_CHANGED" dataDxfId="54"/>
    <tableColumn id="63" xr3:uid="{BE9CE24F-C485-4580-9352-2D5F313A5D28}" name="RADIO_IN_2-3_YEARS_CHANGED" dataDxfId="53"/>
    <tableColumn id="64" xr3:uid="{63F00076-F7AB-439F-A27B-1B3652AD447A}" name="SURGERY_CHANGED" dataDxfId="52"/>
    <tableColumn id="65" xr3:uid="{A1B92A8D-56DC-4DA5-A74F-5EEED9E3A2CC}" name="PRESCRIPTION_CHANGED" dataDxfId="51"/>
    <tableColumn id="66" xr3:uid="{D33D4548-A9EC-4398-9A96-558CB8E3EAA5}" name="RESULTAT" dataDxfId="50"/>
    <tableColumn id="67" xr3:uid="{00C79CFC-45FD-4B68-8066-9876B16A59E9}" name="Age" dataDxfId="49"/>
    <tableColumn id="68" xr3:uid="{4891EB6D-828E-4657-A66C-8939C27DA8AF}" name="Douleurs" dataDxfId="48"/>
    <tableColumn id="69" xr3:uid="{7CA3E727-07AB-4FEA-A85C-BED1BF6083F0}" name="Qualité de vie" dataDxfId="47"/>
    <tableColumn id="70" xr3:uid="{9AC6E2C3-592E-4B91-A638-20B9518AC731}" name="Niveau de satisfaction de la prise en charge" dataDxfId="46"/>
    <tableColumn id="71" xr3:uid="{3F4043F4-47F2-44BB-8DEA-F8FBC4E3F804}" name="Dysménorrhée" dataDxfId="45"/>
    <tableColumn id="72" xr3:uid="{21BCD38C-5289-43E1-9D52-9DFF5B798521}" name="Dyspareunie" dataDxfId="44"/>
    <tableColumn id="73" xr3:uid="{F960BFF9-FCAF-4AD3-AEF9-B03DCDA72235}" name="Dysurie" dataDxfId="43"/>
    <tableColumn id="74" xr3:uid="{BD9B2BF5-7F4D-4B16-A975-67AE9FF67E3E}" name="Scapulalgie" dataDxfId="42"/>
    <tableColumn id="75" xr3:uid="{D37950E1-5694-4A40-976A-5DC6640A6D6B}" name="Dyschesie" dataDxfId="41"/>
    <tableColumn id="76" xr3:uid="{A0EC55FB-0CD5-4BDB-84EC-3CC97E8CF99E}" name="Rectorragie et ou hématurie" dataDxfId="40"/>
    <tableColumn id="77" xr3:uid="{C01B9814-7F4B-4E95-9BEE-6F6138C12FAF}" name="Pneumothorax, toux cyclique, hémoptysie" dataDxfId="39"/>
    <tableColumn id="78" xr3:uid="{076DAF7E-799B-420B-8EE0-9E5E1BE68781}" name="Fatigue Isolée" dataDxfId="38"/>
    <tableColumn id="79" xr3:uid="{6FDE2E67-CA6F-4D9B-A729-9487E7D9D373}" name="Infertilité" dataDxfId="37"/>
    <tableColumn id="80" xr3:uid="{6BAA2603-C3A6-40A8-808F-55E0881F0CB4}" name="Antécédent Endométriose" dataDxfId="36"/>
    <tableColumn id="81" xr3:uid="{04F99E1E-EC79-49E8-95F3-56FA3E772E85}" name="Antécédent Endométriose - Degré" dataDxfId="35"/>
    <tableColumn id="82" xr3:uid="{D6B83429-A543-494C-8015-D00E519E8C89}" name="Grossesse en cours" dataDxfId="34"/>
    <tableColumn id="83" xr3:uid="{717A8592-303D-442C-B096-DD616738F7B0}" name="SOPK" dataDxfId="33"/>
    <tableColumn id="84" xr3:uid="{4FCB0E57-0267-4E48-96EA-B147C92DE545}" name="Maladie auto immune" dataDxfId="32"/>
    <tableColumn id="85" xr3:uid="{416D9FB6-08DD-4B01-AD95-2D1CD11A2394}" name="Endocrinologie et maladie métabolique" dataDxfId="31"/>
    <tableColumn id="86" xr3:uid="{DB972D1E-15CC-47DB-834D-2361768DDEEE}" name="Endocrinologie et maladie métabolique - Année" dataDxfId="30"/>
    <tableColumn id="87" xr3:uid="{B722EA98-46D3-4D6B-B201-6A5969CC042A}" name="Pathologies gynéco obstétriques connues" dataDxfId="29"/>
    <tableColumn id="88" xr3:uid="{40BBEA12-DE90-45BC-B529-1099715CDFDB}" name="Kyste" dataDxfId="28"/>
    <tableColumn id="89" xr3:uid="{3C448FCA-521B-4760-8856-562A314D4555}" name="Dépression" dataDxfId="27"/>
    <tableColumn id="90" xr3:uid="{F8CA687E-2965-4732-8835-DBBE34F90F7B}" name="Maladie psychatrique" dataDxfId="26"/>
    <tableColumn id="91" xr3:uid="{B2009EB5-2E75-4D41-A8A5-35FA7C38CD90}" name="MICI" dataDxfId="25"/>
    <tableColumn id="92" xr3:uid="{524B689C-9437-47A9-B4CB-532A71AD9EB0}" name="ASTHME" dataDxfId="24"/>
    <tableColumn id="93" xr3:uid="{2D899543-1026-4ED4-B95F-E86C41895877}" name="Infection bactérienne ou virale" dataDxfId="23"/>
    <tableColumn id="94" xr3:uid="{A581E1C7-7244-416A-8D00-06000D8754E4}" name="Antécédent Cancer" dataDxfId="22"/>
    <tableColumn id="95" xr3:uid="{059027EF-EBBD-42D7-9006-B1E971E7A69D}" name="Résultat de l’imagerie" dataDxfId="21"/>
    <tableColumn id="96" xr3:uid="{7153B358-8A3C-4B13-9131-88273D71BB72}" name="Nodule à l'examen clinique" dataDxfId="20"/>
    <tableColumn id="97" xr3:uid="{7F95A4A9-6F52-4732-888B-01E4DD186C78}" name="Nodule nature" dataDxfId="19"/>
    <tableColumn id="98" xr3:uid="{25966FDA-ED8D-42FA-B377-049A6EC3450A}" name="Ligament utéro sacré" dataDxfId="18"/>
    <tableColumn id="99" xr3:uid="{091D0CFB-BA07-44A3-8E72-3043D83BB253}" name="Torus" dataDxfId="17"/>
    <tableColumn id="100" xr3:uid="{FC0B35B4-037A-4229-B91D-811FE698A9E3}" name="COELIOSCOPIE RECHERCHE ENDOMETRIOSE" dataDxfId="16"/>
    <tableColumn id="101" xr3:uid="{EC8CACAC-24D2-4E01-A493-B3F65A7869E8}" name="Coelioscopie réalisée" dataDxfId="15"/>
    <tableColumn id="102" xr3:uid="{7DF0FB42-5E5A-415C-8C3C-A6734877A5F8}" name="Lésions visibles" dataDxfId="14"/>
    <tableColumn id="103" xr3:uid="{4520E1DD-09F6-4E43-A64B-CBA2CCDD2A78}" name="Diagnostic histologique " dataDxfId="13"/>
    <tableColumn id="104" xr3:uid="{80A056F7-2ABE-4673-8759-60861360A281}" name="Diagnostic final" dataDxfId="12"/>
    <tableColumn id="105" xr3:uid="{63CA235B-33F3-454B-8A80-9219532042DB}" name="Diagnostic final basé sur" dataDxfId="11"/>
    <tableColumn id="106" xr3:uid="{5790890B-433D-4B46-81D5-63F9B4BFCF88}" name="Suivi à 6 mois - Taux de complétude" dataDxfId="10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DA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2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30.28515625" style="14" customWidth="1"/>
    <col min="10" max="10" width="28" style="14" customWidth="1" collapsed="1"/>
    <col min="11" max="11" width="19.5703125" style="14" hidden="1" customWidth="1" outlineLevel="1"/>
    <col min="12" max="13" width="20.28515625" style="14" hidden="1" customWidth="1" outlineLevel="1"/>
    <col min="14" max="14" width="21" style="14" hidden="1" customWidth="1" outlineLevel="1"/>
    <col min="15" max="15" width="39.85546875" style="14" hidden="1" customWidth="1" outlineLevel="1" collapsed="1"/>
    <col min="16" max="16" width="51.7109375" style="14" hidden="1" customWidth="1" outlineLevel="2"/>
    <col min="17" max="17" width="33.140625" style="14" hidden="1" customWidth="1" outlineLevel="2"/>
    <col min="18" max="18" width="42.85546875" style="14" hidden="1" customWidth="1" outlineLevel="2"/>
    <col min="19" max="19" width="39.140625" style="14" hidden="1" customWidth="1" outlineLevel="2"/>
    <col min="20" max="20" width="60.28515625" style="14" hidden="1" customWidth="1" outlineLevel="2"/>
    <col min="21" max="21" width="41.140625" style="14" hidden="1" customWidth="1" outlineLevel="2"/>
    <col min="22" max="22" width="58.42578125" style="14" hidden="1" customWidth="1" outlineLevel="2"/>
    <col min="23" max="23" width="23.7109375" style="14" hidden="1" customWidth="1" outlineLevel="2"/>
    <col min="24" max="24" width="40" style="14" hidden="1" customWidth="1" outlineLevel="1" collapsed="1"/>
    <col min="25" max="25" width="51.85546875" style="14" hidden="1" customWidth="1" outlineLevel="2"/>
    <col min="26" max="26" width="33.28515625" style="14" hidden="1" customWidth="1" outlineLevel="2"/>
    <col min="27" max="27" width="43" style="14" hidden="1" customWidth="1" outlineLevel="2"/>
    <col min="28" max="28" width="39.28515625" style="14" hidden="1" customWidth="1" outlineLevel="2"/>
    <col min="29" max="29" width="60.42578125" style="14" hidden="1" customWidth="1" outlineLevel="2"/>
    <col min="30" max="30" width="41.28515625" style="14" hidden="1" customWidth="1" outlineLevel="2"/>
    <col min="31" max="31" width="59.7109375" style="14" hidden="1" customWidth="1" outlineLevel="2"/>
    <col min="32" max="32" width="23.85546875" style="14" hidden="1" customWidth="1" outlineLevel="2"/>
    <col min="33" max="33" width="40.140625" style="14" hidden="1" customWidth="1" outlineLevel="1" collapsed="1"/>
    <col min="34" max="34" width="52" style="14" hidden="1" customWidth="1" outlineLevel="2"/>
    <col min="35" max="35" width="33.42578125" style="14" hidden="1" customWidth="1" outlineLevel="2"/>
    <col min="36" max="36" width="43.140625" style="14" hidden="1" customWidth="1" outlineLevel="2"/>
    <col min="37" max="37" width="39.42578125" style="14" hidden="1" customWidth="1" outlineLevel="2"/>
    <col min="38" max="38" width="60.5703125" style="14" hidden="1" customWidth="1" outlineLevel="2"/>
    <col min="39" max="39" width="41.42578125" style="14" hidden="1" customWidth="1" outlineLevel="2"/>
    <col min="40" max="40" width="58.7109375" style="14" hidden="1" customWidth="1" outlineLevel="2"/>
    <col min="41" max="41" width="25" style="14" hidden="1" customWidth="1" outlineLevel="2"/>
    <col min="42" max="42" width="70.5703125" style="14" hidden="1" customWidth="1" outlineLevel="2"/>
    <col min="43" max="43" width="71.85546875" style="14" hidden="1" customWidth="1" outlineLevel="2"/>
    <col min="44" max="44" width="26.7109375" style="14" hidden="1" customWidth="1" outlineLevel="1" collapsed="1"/>
    <col min="45" max="45" width="36.140625" style="14" hidden="1" customWidth="1" outlineLevel="2"/>
    <col min="46" max="46" width="35.7109375" style="14" hidden="1" customWidth="1" outlineLevel="2"/>
    <col min="47" max="47" width="32.28515625" style="14" hidden="1" customWidth="1" outlineLevel="2"/>
    <col min="48" max="48" width="27.28515625" style="14" hidden="1" customWidth="1" outlineLevel="2"/>
    <col min="49" max="49" width="39.7109375" style="14" hidden="1" customWidth="1" outlineLevel="2"/>
    <col min="50" max="50" width="18.5703125" style="14" hidden="1" customWidth="1" outlineLevel="2"/>
    <col min="51" max="51" width="14.7109375" style="14" hidden="1" customWidth="1" outlineLevel="2"/>
    <col min="52" max="52" width="24.140625" style="14" hidden="1" customWidth="1" outlineLevel="2"/>
    <col min="53" max="53" width="27.7109375" style="14" hidden="1" customWidth="1" outlineLevel="2"/>
    <col min="54" max="54" width="30.7109375" style="14" hidden="1" customWidth="1" outlineLevel="2"/>
    <col min="55" max="55" width="24.28515625" style="14" hidden="1" customWidth="1" outlineLevel="2"/>
    <col min="56" max="56" width="24.5703125" style="14" hidden="1" customWidth="1" outlineLevel="2"/>
    <col min="57" max="57" width="29.28515625" style="14" hidden="1" customWidth="1" outlineLevel="2"/>
    <col min="58" max="58" width="20.85546875" style="14" hidden="1" customWidth="1" outlineLevel="2"/>
    <col min="59" max="59" width="17" style="14" hidden="1" customWidth="1" outlineLevel="2"/>
    <col min="60" max="60" width="26.42578125" style="14" hidden="1" customWidth="1" outlineLevel="2"/>
    <col min="61" max="61" width="30.140625" style="14" hidden="1" customWidth="1" outlineLevel="2"/>
    <col min="62" max="62" width="33" style="14" hidden="1" customWidth="1" outlineLevel="2"/>
    <col min="63" max="63" width="22.42578125" style="14" hidden="1" customWidth="1" outlineLevel="2"/>
    <col min="64" max="64" width="27.42578125" style="14" hidden="1" customWidth="1" outlineLevel="2"/>
    <col min="65" max="65" width="21.7109375" style="14" customWidth="1"/>
    <col min="66" max="66" width="14" style="14" bestFit="1" customWidth="1"/>
    <col min="67" max="67" width="11.5703125" style="17" customWidth="1" outlineLevel="1"/>
    <col min="68" max="68" width="15.7109375" style="17" customWidth="1" outlineLevel="1"/>
    <col min="69" max="69" width="45.140625" style="14" customWidth="1" outlineLevel="1"/>
    <col min="70" max="70" width="16.7109375" style="14" bestFit="1" customWidth="1"/>
    <col min="71" max="71" width="22.5703125" style="14" customWidth="1" outlineLevel="1"/>
    <col min="72" max="72" width="10.28515625" style="14" customWidth="1" outlineLevel="1"/>
    <col min="73" max="73" width="13.5703125" style="14" customWidth="1" outlineLevel="1"/>
    <col min="74" max="74" width="12.7109375" style="14" customWidth="1" outlineLevel="1"/>
    <col min="75" max="75" width="28.85546875" style="14" customWidth="1" outlineLevel="1"/>
    <col min="76" max="76" width="41.85546875" style="14" customWidth="1" outlineLevel="1"/>
    <col min="77" max="77" width="15.85546875" style="14" customWidth="1" outlineLevel="1"/>
    <col min="78" max="78" width="11.85546875" style="14" bestFit="1" customWidth="1"/>
    <col min="79" max="79" width="27.140625" style="14" bestFit="1" customWidth="1"/>
    <col min="80" max="80" width="34.42578125" style="14" customWidth="1" outlineLevel="1"/>
    <col min="81" max="81" width="21.140625" style="14" customWidth="1" outlineLevel="1"/>
    <col min="82" max="82" width="8.28515625" style="14" customWidth="1" outlineLevel="1"/>
    <col min="83" max="83" width="22.7109375" style="14" customWidth="1" outlineLevel="1"/>
    <col min="84" max="84" width="39.28515625" style="14" customWidth="1" outlineLevel="1"/>
    <col min="85" max="85" width="46.7109375" style="14" customWidth="1" outlineLevel="1"/>
    <col min="86" max="86" width="41.5703125" style="14" customWidth="1" outlineLevel="1"/>
    <col min="87" max="87" width="8.28515625" style="14" customWidth="1" outlineLevel="1"/>
    <col min="88" max="88" width="13.7109375" style="14" customWidth="1" outlineLevel="1"/>
    <col min="89" max="89" width="22.5703125" style="14" customWidth="1" outlineLevel="1"/>
    <col min="90" max="90" width="8.28515625" style="14" customWidth="1" outlineLevel="1"/>
    <col min="91" max="91" width="10.7109375" style="14" customWidth="1" outlineLevel="1"/>
    <col min="92" max="92" width="31.28515625" style="14" customWidth="1" outlineLevel="1"/>
    <col min="93" max="93" width="20.7109375" style="14" customWidth="1" outlineLevel="1"/>
    <col min="94" max="94" width="66" style="14" bestFit="1" customWidth="1"/>
    <col min="95" max="95" width="27.85546875" style="14" bestFit="1" customWidth="1"/>
    <col min="96" max="96" width="16.140625" style="14" customWidth="1" outlineLevel="1"/>
    <col min="97" max="97" width="22.28515625" style="14" customWidth="1" outlineLevel="1"/>
    <col min="98" max="98" width="8.28515625" style="14" customWidth="1" outlineLevel="1"/>
    <col min="99" max="99" width="45.28515625" style="14" customWidth="1" outlineLevel="1"/>
    <col min="100" max="100" width="59.140625" style="14" bestFit="1" customWidth="1"/>
    <col min="101" max="101" width="19.140625" style="14" customWidth="1" outlineLevel="1"/>
    <col min="102" max="102" width="38.85546875" style="14" customWidth="1" outlineLevel="1"/>
    <col min="103" max="103" width="19.42578125" style="14" customWidth="1" outlineLevel="1"/>
    <col min="104" max="104" width="59.140625" style="14" customWidth="1" outlineLevel="1"/>
    <col min="105" max="105" width="35" style="14" customWidth="1" outlineLevel="1"/>
    <col min="106" max="106" width="16.42578125" bestFit="1" customWidth="1"/>
    <col min="107" max="107" width="17" bestFit="1" customWidth="1"/>
    <col min="108" max="108" width="15.42578125" bestFit="1" customWidth="1"/>
    <col min="109" max="109" width="19.85546875" customWidth="1"/>
    <col min="110" max="111" width="19.7109375" bestFit="1" customWidth="1"/>
    <col min="112" max="112" width="17.42578125" bestFit="1" customWidth="1"/>
    <col min="113" max="113" width="19.5703125" bestFit="1" customWidth="1"/>
    <col min="114" max="114" width="19.7109375" bestFit="1" customWidth="1"/>
  </cols>
  <sheetData>
    <row r="1" spans="1:105" ht="15.75" x14ac:dyDescent="0.25">
      <c r="B1" s="18" t="s">
        <v>74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</row>
    <row r="4" spans="1:105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1" t="s">
        <v>122</v>
      </c>
      <c r="P4" s="52"/>
      <c r="Q4" s="52"/>
      <c r="R4" s="52"/>
      <c r="S4" s="52"/>
      <c r="T4" s="52"/>
      <c r="U4" s="52"/>
      <c r="V4" s="52"/>
      <c r="W4" s="53"/>
      <c r="X4" s="54" t="s">
        <v>123</v>
      </c>
      <c r="Y4" s="55"/>
      <c r="Z4" s="55"/>
      <c r="AA4" s="55"/>
      <c r="AB4" s="55"/>
      <c r="AC4" s="55"/>
      <c r="AD4" s="55"/>
      <c r="AE4" s="55"/>
      <c r="AF4" s="56"/>
      <c r="AG4" s="57" t="s">
        <v>124</v>
      </c>
      <c r="AH4" s="58"/>
      <c r="AI4" s="58"/>
      <c r="AJ4" s="58"/>
      <c r="AK4" s="58"/>
      <c r="AL4" s="58"/>
      <c r="AM4" s="58"/>
      <c r="AN4" s="58"/>
      <c r="AO4" s="58"/>
      <c r="AP4" s="58"/>
      <c r="AQ4" s="59"/>
      <c r="AR4" s="60" t="s">
        <v>146</v>
      </c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2"/>
      <c r="BM4" s="1"/>
      <c r="BN4" s="65" t="s">
        <v>61</v>
      </c>
      <c r="BO4" s="66"/>
      <c r="BP4" s="66"/>
      <c r="BQ4" s="67"/>
      <c r="BR4" s="63" t="s">
        <v>62</v>
      </c>
      <c r="BS4" s="63"/>
      <c r="BT4" s="63"/>
      <c r="BU4" s="63"/>
      <c r="BV4" s="63"/>
      <c r="BW4" s="63"/>
      <c r="BX4" s="63"/>
      <c r="BY4" s="64"/>
      <c r="BZ4" s="12" t="s">
        <v>38</v>
      </c>
      <c r="CA4" s="47" t="s">
        <v>63</v>
      </c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9"/>
      <c r="CP4" s="13" t="s">
        <v>64</v>
      </c>
      <c r="CQ4" s="44" t="s">
        <v>65</v>
      </c>
      <c r="CR4" s="45"/>
      <c r="CS4" s="45"/>
      <c r="CT4" s="45"/>
      <c r="CU4" s="46"/>
      <c r="CV4" s="50" t="s">
        <v>76</v>
      </c>
      <c r="CW4" s="50"/>
      <c r="CX4" s="50"/>
      <c r="CY4" s="50"/>
      <c r="CZ4" s="50"/>
      <c r="DA4" s="50"/>
    </row>
    <row r="5" spans="1:105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33" t="s">
        <v>89</v>
      </c>
      <c r="J5" s="32" t="s">
        <v>19</v>
      </c>
      <c r="K5" s="32" t="s">
        <v>88</v>
      </c>
      <c r="L5" s="36" t="s">
        <v>91</v>
      </c>
      <c r="M5" s="32" t="s">
        <v>90</v>
      </c>
      <c r="N5" s="32" t="s">
        <v>92</v>
      </c>
      <c r="O5" s="37" t="s">
        <v>93</v>
      </c>
      <c r="P5" s="37" t="s">
        <v>94</v>
      </c>
      <c r="Q5" s="37" t="s">
        <v>95</v>
      </c>
      <c r="R5" s="37" t="s">
        <v>96</v>
      </c>
      <c r="S5" s="37" t="s">
        <v>97</v>
      </c>
      <c r="T5" s="37" t="s">
        <v>98</v>
      </c>
      <c r="U5" s="37" t="s">
        <v>99</v>
      </c>
      <c r="V5" s="37" t="s">
        <v>100</v>
      </c>
      <c r="W5" s="37" t="s">
        <v>101</v>
      </c>
      <c r="X5" s="37" t="s">
        <v>102</v>
      </c>
      <c r="Y5" s="37" t="s">
        <v>103</v>
      </c>
      <c r="Z5" s="37" t="s">
        <v>104</v>
      </c>
      <c r="AA5" s="37" t="s">
        <v>105</v>
      </c>
      <c r="AB5" s="37" t="s">
        <v>106</v>
      </c>
      <c r="AC5" s="37" t="s">
        <v>107</v>
      </c>
      <c r="AD5" s="37" t="s">
        <v>108</v>
      </c>
      <c r="AE5" s="37" t="s">
        <v>109</v>
      </c>
      <c r="AF5" s="37" t="s">
        <v>110</v>
      </c>
      <c r="AG5" s="37" t="s">
        <v>111</v>
      </c>
      <c r="AH5" s="37" t="s">
        <v>112</v>
      </c>
      <c r="AI5" s="37" t="s">
        <v>113</v>
      </c>
      <c r="AJ5" s="37" t="s">
        <v>114</v>
      </c>
      <c r="AK5" s="37" t="s">
        <v>115</v>
      </c>
      <c r="AL5" s="37" t="s">
        <v>116</v>
      </c>
      <c r="AM5" s="37" t="s">
        <v>117</v>
      </c>
      <c r="AN5" s="37" t="s">
        <v>118</v>
      </c>
      <c r="AO5" s="37" t="s">
        <v>119</v>
      </c>
      <c r="AP5" s="37" t="s">
        <v>120</v>
      </c>
      <c r="AQ5" s="37" t="s">
        <v>121</v>
      </c>
      <c r="AR5" s="37" t="s">
        <v>125</v>
      </c>
      <c r="AS5" s="37" t="s">
        <v>126</v>
      </c>
      <c r="AT5" s="37" t="s">
        <v>127</v>
      </c>
      <c r="AU5" s="37" t="s">
        <v>128</v>
      </c>
      <c r="AV5" s="37" t="s">
        <v>129</v>
      </c>
      <c r="AW5" s="37" t="s">
        <v>130</v>
      </c>
      <c r="AX5" s="37" t="s">
        <v>131</v>
      </c>
      <c r="AY5" s="37" t="s">
        <v>132</v>
      </c>
      <c r="AZ5" s="37" t="s">
        <v>133</v>
      </c>
      <c r="BA5" s="37" t="s">
        <v>134</v>
      </c>
      <c r="BB5" s="37" t="s">
        <v>135</v>
      </c>
      <c r="BC5" s="37" t="s">
        <v>136</v>
      </c>
      <c r="BD5" s="37" t="s">
        <v>137</v>
      </c>
      <c r="BE5" s="37" t="s">
        <v>138</v>
      </c>
      <c r="BF5" s="37" t="s">
        <v>139</v>
      </c>
      <c r="BG5" s="37" t="s">
        <v>140</v>
      </c>
      <c r="BH5" s="37" t="s">
        <v>141</v>
      </c>
      <c r="BI5" s="37" t="s">
        <v>142</v>
      </c>
      <c r="BJ5" s="37" t="s">
        <v>143</v>
      </c>
      <c r="BK5" s="37" t="s">
        <v>144</v>
      </c>
      <c r="BL5" s="37" t="s">
        <v>145</v>
      </c>
      <c r="BM5" s="33" t="s">
        <v>20</v>
      </c>
      <c r="BN5" s="33" t="s">
        <v>60</v>
      </c>
      <c r="BO5" s="34" t="s">
        <v>27</v>
      </c>
      <c r="BP5" s="34" t="s">
        <v>28</v>
      </c>
      <c r="BQ5" s="33" t="s">
        <v>29</v>
      </c>
      <c r="BR5" s="32" t="s">
        <v>30</v>
      </c>
      <c r="BS5" s="33" t="s">
        <v>31</v>
      </c>
      <c r="BT5" s="32" t="s">
        <v>32</v>
      </c>
      <c r="BU5" s="32" t="s">
        <v>33</v>
      </c>
      <c r="BV5" s="32" t="s">
        <v>34</v>
      </c>
      <c r="BW5" s="32" t="s">
        <v>35</v>
      </c>
      <c r="BX5" s="32" t="s">
        <v>36</v>
      </c>
      <c r="BY5" s="32" t="s">
        <v>37</v>
      </c>
      <c r="BZ5" s="32" t="s">
        <v>38</v>
      </c>
      <c r="CA5" s="32" t="s">
        <v>39</v>
      </c>
      <c r="CB5" s="32" t="s">
        <v>40</v>
      </c>
      <c r="CC5" s="32" t="s">
        <v>41</v>
      </c>
      <c r="CD5" s="32" t="s">
        <v>66</v>
      </c>
      <c r="CE5" s="32" t="s">
        <v>42</v>
      </c>
      <c r="CF5" s="32" t="s">
        <v>43</v>
      </c>
      <c r="CG5" s="32" t="s">
        <v>44</v>
      </c>
      <c r="CH5" s="32" t="s">
        <v>45</v>
      </c>
      <c r="CI5" s="32" t="s">
        <v>67</v>
      </c>
      <c r="CJ5" s="32" t="s">
        <v>46</v>
      </c>
      <c r="CK5" s="32" t="s">
        <v>47</v>
      </c>
      <c r="CL5" s="32" t="s">
        <v>48</v>
      </c>
      <c r="CM5" s="32" t="s">
        <v>49</v>
      </c>
      <c r="CN5" s="32" t="s">
        <v>50</v>
      </c>
      <c r="CO5" s="32" t="s">
        <v>51</v>
      </c>
      <c r="CP5" s="33" t="s">
        <v>52</v>
      </c>
      <c r="CQ5" s="32" t="s">
        <v>53</v>
      </c>
      <c r="CR5" s="32" t="s">
        <v>54</v>
      </c>
      <c r="CS5" s="32" t="s">
        <v>55</v>
      </c>
      <c r="CT5" s="32" t="s">
        <v>56</v>
      </c>
      <c r="CU5" s="32" t="s">
        <v>57</v>
      </c>
      <c r="CV5" s="33" t="s">
        <v>86</v>
      </c>
      <c r="CW5" s="33" t="s">
        <v>78</v>
      </c>
      <c r="CX5" s="33" t="s">
        <v>79</v>
      </c>
      <c r="CY5" s="33" t="s">
        <v>80</v>
      </c>
      <c r="CZ5" s="33" t="s">
        <v>81</v>
      </c>
      <c r="DA5" s="33" t="s">
        <v>77</v>
      </c>
    </row>
    <row r="6" spans="1:105" s="35" customFormat="1" x14ac:dyDescent="0.25">
      <c r="A6" s="38" t="s">
        <v>68</v>
      </c>
      <c r="B6" s="38" t="s">
        <v>69</v>
      </c>
      <c r="C6" s="39">
        <v>55241110003828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23</v>
      </c>
      <c r="I6" s="40" t="s">
        <v>23</v>
      </c>
      <c r="J6" s="40" t="s">
        <v>1</v>
      </c>
      <c r="K6" s="40" t="s">
        <v>0</v>
      </c>
      <c r="L6" s="40" t="s">
        <v>0</v>
      </c>
      <c r="M6" s="40" t="s">
        <v>0</v>
      </c>
      <c r="N6" s="40" t="s">
        <v>1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 t="s">
        <v>70</v>
      </c>
      <c r="BN6" s="40" t="s">
        <v>71</v>
      </c>
      <c r="BO6" s="41" t="s">
        <v>59</v>
      </c>
      <c r="BP6" s="41" t="s">
        <v>72</v>
      </c>
      <c r="BQ6" s="40" t="s">
        <v>73</v>
      </c>
      <c r="BR6" s="40" t="s">
        <v>1</v>
      </c>
      <c r="BS6" s="40" t="s">
        <v>58</v>
      </c>
      <c r="BT6" s="40" t="s">
        <v>1</v>
      </c>
      <c r="BU6" s="40" t="s">
        <v>0</v>
      </c>
      <c r="BV6" s="40" t="s">
        <v>0</v>
      </c>
      <c r="BW6" s="40" t="s">
        <v>0</v>
      </c>
      <c r="BX6" s="40" t="s">
        <v>0</v>
      </c>
      <c r="BY6" s="40" t="s">
        <v>0</v>
      </c>
      <c r="BZ6" s="40" t="s">
        <v>0</v>
      </c>
      <c r="CA6" s="40" t="s">
        <v>0</v>
      </c>
      <c r="CB6" s="40" t="s">
        <v>23</v>
      </c>
      <c r="CC6" s="40" t="s">
        <v>0</v>
      </c>
      <c r="CD6" s="40" t="s">
        <v>21</v>
      </c>
      <c r="CE6" s="40" t="s">
        <v>0</v>
      </c>
      <c r="CF6" s="40" t="s">
        <v>0</v>
      </c>
      <c r="CG6" s="40" t="s">
        <v>23</v>
      </c>
      <c r="CH6" s="40" t="s">
        <v>0</v>
      </c>
      <c r="CI6" s="40" t="s">
        <v>21</v>
      </c>
      <c r="CJ6" s="40" t="s">
        <v>0</v>
      </c>
      <c r="CK6" s="40" t="s">
        <v>0</v>
      </c>
      <c r="CL6" s="40" t="s">
        <v>0</v>
      </c>
      <c r="CM6" s="40" t="s">
        <v>0</v>
      </c>
      <c r="CN6" s="40" t="s">
        <v>0</v>
      </c>
      <c r="CO6" s="40" t="s">
        <v>0</v>
      </c>
      <c r="CP6" s="40" t="s">
        <v>87</v>
      </c>
      <c r="CQ6" s="40" t="s">
        <v>0</v>
      </c>
      <c r="CR6" s="40" t="s">
        <v>23</v>
      </c>
      <c r="CS6" s="40" t="s">
        <v>21</v>
      </c>
      <c r="CT6" s="40" t="s">
        <v>21</v>
      </c>
      <c r="CU6" s="40" t="s">
        <v>0</v>
      </c>
      <c r="CV6" s="40" t="s">
        <v>82</v>
      </c>
      <c r="CW6" s="40"/>
      <c r="CX6" s="40" t="s">
        <v>83</v>
      </c>
      <c r="CY6" s="40" t="s">
        <v>84</v>
      </c>
      <c r="CZ6" s="40" t="s">
        <v>85</v>
      </c>
      <c r="DA6" s="42">
        <v>0</v>
      </c>
    </row>
  </sheetData>
  <mergeCells count="9">
    <mergeCell ref="CQ4:CU4"/>
    <mergeCell ref="CA4:CO4"/>
    <mergeCell ref="CV4:DA4"/>
    <mergeCell ref="O4:W4"/>
    <mergeCell ref="X4:AF4"/>
    <mergeCell ref="AG4:AQ4"/>
    <mergeCell ref="AR4:BL4"/>
    <mergeCell ref="BR4:BY4"/>
    <mergeCell ref="BN4:BQ4"/>
  </mergeCells>
  <phoneticPr fontId="2" type="noConversion"/>
  <conditionalFormatting sqref="H2:I1048576">
    <cfRule type="expression" dxfId="9" priority="4">
      <formula xml:space="preserve"> AND(H2 &lt;&gt; "N/A",  H2 &lt;&gt; "Inconnu", H2&lt;&gt;"", H2 &lt;&gt; "TYPE CHIR APRES", H2&lt;&gt;"RAISON CHIR APRES")</formula>
    </cfRule>
  </conditionalFormatting>
  <conditionalFormatting sqref="J2:M4 D2:G1048576 N4:O4 X4 AG4 AR4 J5:K5 M5 J6:M1048576">
    <cfRule type="cellIs" dxfId="8" priority="7" operator="equal">
      <formula>"Non"</formula>
    </cfRule>
    <cfRule type="cellIs" dxfId="7" priority="8" operator="equal">
      <formula>"Oui"</formula>
    </cfRule>
  </conditionalFormatting>
  <conditionalFormatting sqref="N2:BL3 L5 N5:BL1048576">
    <cfRule type="cellIs" dxfId="6" priority="1" operator="equal">
      <formula>"Non"</formula>
    </cfRule>
    <cfRule type="cellIs" dxfId="5" priority="2" operator="equal">
      <formula>"Oui"</formula>
    </cfRule>
  </conditionalFormatting>
  <conditionalFormatting sqref="BM2:BM1048576">
    <cfRule type="expression" dxfId="4" priority="3">
      <formula>OR((BM2="UNINTERPRETABLE"),(BM2="Ininterprétable"))</formula>
    </cfRule>
    <cfRule type="expression" dxfId="3" priority="5">
      <formula>OR((BM2="POSITIVE"),(BM2="Positif"))</formula>
    </cfRule>
    <cfRule type="expression" dxfId="2" priority="6">
      <formula>OR((BM2="NEGATIVE"),(BM2="Négatif"))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68" t="str">
        <f>Inclusions!B1</f>
        <v>Mis à jour : le 03/12/2025 19:08</v>
      </c>
      <c r="C1" s="68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1</v>
      </c>
      <c r="I5" s="21">
        <f>IF(B5&gt;0, H5/B5, "")</f>
        <v>1</v>
      </c>
    </row>
    <row r="6" spans="1:9" s="3" customFormat="1" ht="19.5" customHeight="1" x14ac:dyDescent="0.25">
      <c r="A6" s="27" t="s">
        <v>68</v>
      </c>
      <c r="B6" s="28">
        <f>COUNTIFS(endobest_inclusions[CENTRE],A6)</f>
        <v>1</v>
      </c>
      <c r="C6" s="28">
        <f>D6+G6</f>
        <v>1</v>
      </c>
      <c r="D6" s="28">
        <f>COUNTIFS(endobest_inclusions[CENTRE],A6,endobest_inclusions[CHIR AVANT],"Oui")</f>
        <v>0</v>
      </c>
      <c r="E6" s="28">
        <f>COUNTIFS(endobest_inclusions[CENTRE],A6,endobest_inclusions[CHIR AVANT],"Oui",endobest_inclusions[CHANGT PRISE EN CHARGE],"Oui")</f>
        <v>0</v>
      </c>
      <c r="F6" s="29" t="str">
        <f>IF(D6&gt;0, E6/D6, "")</f>
        <v/>
      </c>
      <c r="G6" s="28">
        <f>COUNTIFS(endobest_inclusions[CENTRE],A6,endobest_inclusions[CHIR AVANT],"Non")</f>
        <v>1</v>
      </c>
      <c r="H6" s="28">
        <f>COUNTIFS(endobest_inclusions[CENTRE],A6,endobest_inclusions[CHANGT PRISE EN CHARGE],"Oui")</f>
        <v>1</v>
      </c>
      <c r="I6" s="29">
        <f>IF(B6&gt;0, H6/B6, "")</f>
        <v>1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3"/>
      <c r="C1" s="5" t="str">
        <f>Inclusions!B1</f>
        <v>Mis à jour : le 03/12/2025 19:08</v>
      </c>
    </row>
    <row r="2" spans="1:3" x14ac:dyDescent="0.25">
      <c r="A2" s="43"/>
    </row>
    <row r="3" spans="1:3" x14ac:dyDescent="0.25">
      <c r="A3" s="43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1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1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2026-05-05T21:56:25Z</dcterms:modified>
</cp:coreProperties>
</file>