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1FAC8C36-45B2-4EAD-A7E7-86EA528756B9}" xr6:coauthVersionLast="47" xr6:coauthVersionMax="47" xr10:uidLastSave="{00000000-0000-0000-0000-000000000000}"/>
  <bookViews>
    <workbookView xWindow="-15" yWindow="18825" windowWidth="57630" windowHeight="1887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G6" i="2"/>
  <c r="C8" i="10"/>
  <c r="B8" i="10"/>
  <c r="H6" i="3"/>
  <c r="G6" i="3"/>
  <c r="D6" i="3"/>
  <c r="B6" i="3"/>
  <c r="B5" i="3" s="1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<sst xmlns="http://schemas.openxmlformats.org/spreadsheetml/2006/main" count="134" uniqueCount="93">
  <si>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</si>
  <si>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</si>
  <si>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</si>
  <si>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</si>
  <si>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</si>
  <si>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</si>
  <si>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</si>
  <si>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</si>
  <si>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</si>
  <si>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</si>
  <si>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</si>
  <si>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</si>
  <si>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</si>
  <si>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</si>
  <si>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</si>
  <si>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</si>
  <si>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</si>
  <si>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</si>
  <si>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</si>
  <si>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</si>
  <si>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</si>
  <si>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</si>
  <si>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</si>
  <si>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</si>
  <si>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</si>
  <si>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</si>
  <si>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</si>
  <si>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</si>
  <si>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</si>
  <si>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</si>
  <si>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</si>
  <si>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</si>
  <si>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</si>
  <si>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</si>
  <si>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</si>
  <si>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</si>
  <si>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</si>
  <si>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</si>
  <si>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</si>
  <si>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</si>
  <si>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</si>
  <si>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</si>
  <si>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</si>
  <si>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</si>
  <si>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</si>
  <si>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</si>
  <si>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</si>
  <si>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</si>
  <si>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</si>
  <si>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</si>
  <si>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</si>
  <si>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</si>
  <si>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</si>
  <si>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</si>
  <si>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</si>
  <si>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</si>
  <si>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</si>
  <si>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</si>
  <si>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</si>
  <si>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</si>
  <si>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</si>
  <si>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</si>
  <si>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</si>
  <si>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</si>
  <si>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</si>
  <si>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</si>
  <si>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</si>
  <si>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</si>
  <si>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</si>
  <si>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</si>
  <si>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</si>
  <si>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</si>
  <si>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</si>
  <si>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</si>
  <si>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</si>
  <si>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</si>
  <si>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</si>
  <si>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</si>
  <si>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</si>
  <si>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</si>
  <si>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</si>
  <si>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</si>
  <si>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</si>
  <si>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</si>
  <si>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</si>
  <si>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</si>
  <si>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</si>
  <si>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</si>
  <si>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RAISON CHIR APRES</t>
  </si>
  <si>
    <t>POP1 CHANGT PEC</t>
  </si>
  <si>
    <t>POP2 CHANGT PEC</t>
  </si>
  <si>
    <t>CHIR APRES ANNONCE</t>
  </si>
  <si>
    <t>CHIR APRES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</si>
</sst>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11" xfId="0" applyFont="1" applyFill="1" applyBorder="1"/>
    <xf numFmtId="1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8" fillId="13" borderId="11" xfId="0" applyFont="1" applyFill="1" applyBorder="1" applyAlignment="1">
      <alignment horizontal="center"/>
    </xf>
    <xf numFmtId="49" fontId="8" fillId="13" borderId="11" xfId="0" applyNumberFormat="1" applyFont="1" applyFill="1" applyBorder="1" applyAlignment="1">
      <alignment horizontal="left"/>
    </xf>
    <xf numFmtId="0" fontId="0" fillId="15" borderId="0" xfId="0" applyFill="1"/>
    <xf numFmtId="0" fontId="0" fillId="14" borderId="11" xfId="0" applyFill="1" applyBorder="1"/>
    <xf numFmtId="1" fontId="0" fillId="14" borderId="11" xfId="0" applyNumberForma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49" fontId="0" fillId="14" borderId="11" xfId="0" applyNumberFormat="1" applyFill="1" applyBorder="1" applyAlignment="1">
      <alignment horizontal="center"/>
    </xf>
    <xf numFmtId="9" fontId="0" fillId="14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66"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6B760-8B76-41C3-BC70-5B1AA083F437}" name="endobest_inclusions" displayName="endobest_inclusions" ref="A5:BC6" totalsRowShown="0" headerRowDxfId="65" dataDxfId="64" tableBorderDxfId="63">
  <autoFilter ref="A5:BC6" xr:uid="{8C86B760-8B76-41C3-BC70-5B1AA083F437}"/>
  <tableColumns count="55">
    <tableColumn id="1" xr3:uid="{9CBE5AB9-F816-4728-A4F2-D5553254F6CC}" name="CENTRE" dataDxfId="62"/>
    <tableColumn id="2" xr3:uid="{3214FA6C-33FF-4BBB-A086-9A10AFAC84FB}" name="PSEUDO" dataDxfId="61"/>
    <tableColumn id="3" xr3:uid="{62910091-F392-4795-9974-A4DA9B39CC9B}" name="N° DU TUBE" dataDxfId="60"/>
    <tableColumn id="4" xr3:uid="{0FA2D09E-B5E2-4505-AA6C-F4E9B6753FFD}" name="COMPLEXE" dataDxfId="59"/>
    <tableColumn id="5" xr3:uid="{36D0A916-20E6-45F1-9566-28BD2D8F2393}" name="RCP déclenchée" dataDxfId="58"/>
    <tableColumn id="6" xr3:uid="{9830503E-0484-45ED-82CA-3DA2654510F4}" name="CHIR AVANT" dataDxfId="57"/>
    <tableColumn id="7" xr3:uid="{9B392B79-C071-4DB9-9D45-AC6339D05090}" name="CHIR APRES" dataDxfId="56">
      <calculatedColumnFormula>IF(endobest_inclusions[[#This Row],[CHIR APRES ANNONCE]]&lt;&gt;"Inconnu",endobest_inclusions[[#This Row],[CHIR APRES ANNONCE]],endobest_inclusions[[#This Row],[CHIR APRES RESULTAT]])</calculatedColumnFormula>
    </tableColumn>
    <tableColumn id="11" xr3:uid="{1AFE5C24-A1BC-464C-BC01-5A9EC1BD62A7}" name="CHIR APRES RESULTAT" dataDxfId="1"/>
    <tableColumn id="12" xr3:uid="{4E3E510A-338E-4328-A5AA-ED2A19B5EE82}" name="CHIR APRES ANNONCE" dataDxfId="0"/>
    <tableColumn id="8" xr3:uid="{CD8D2F82-1688-4381-83AF-8A01B565C2B0}" name="TYPE CHIR APRES" dataDxfId="55"/>
    <tableColumn id="9" xr3:uid="{FE9E3A75-CFB6-4396-8575-FBF7BE274FD5}" name="RAISON CHIR APRES" dataDxfId="54"/>
    <tableColumn id="10" xr3:uid="{62FC645E-6C59-4213-9F55-DED856DA2DA1}" name="CHANGT PRISE EN CHARGE" dataDxfId="53"/>
    <tableColumn id="13" xr3:uid="{C6C5A15A-1686-4B9E-8F8D-916E66F06460}" name="POP1 CHANGT PEC" dataDxfId="52"/>
    <tableColumn id="14" xr3:uid="{4999404B-2C7F-481A-81F1-A25B1176689C}" name="POP2 CHANGT PEC" dataDxfId="51"/>
    <tableColumn id="66" xr3:uid="{D33D4548-A9EC-4398-9A96-558CB8E3EAA5}" name="RESULTAT" dataDxfId="50"/>
    <tableColumn id="67" xr3:uid="{00C79CFC-45FD-4B68-8066-9876B16A59E9}" name="Age" dataDxfId="49"/>
    <tableColumn id="68" xr3:uid="{4891EB6D-828E-4657-A66C-8939C27DA8AF}" name="Douleurs" dataDxfId="48"/>
    <tableColumn id="69" xr3:uid="{7CA3E727-07AB-4FEA-A85C-BED1BF6083F0}" name="Qualité de vie" dataDxfId="47"/>
    <tableColumn id="70" xr3:uid="{9AC6E2C3-592E-4B91-A638-20B9518AC731}" name="Niveau de satisfaction de la prise en charge" dataDxfId="46"/>
    <tableColumn id="71" xr3:uid="{3F4043F4-47F2-44BB-8DEA-F8FBC4E3F804}" name="Dysménorrhée" dataDxfId="45"/>
    <tableColumn id="72" xr3:uid="{21BCD38C-5289-43E1-9D52-9DFF5B798521}" name="Dyspareunie" dataDxfId="44"/>
    <tableColumn id="73" xr3:uid="{F960BFF9-FCAF-4AD3-AEF9-B03DCDA72235}" name="Dysurie" dataDxfId="43"/>
    <tableColumn id="74" xr3:uid="{BD9B2BF5-7F4D-4B16-A975-67AE9FF67E3E}" name="Scapulalgie" dataDxfId="42"/>
    <tableColumn id="75" xr3:uid="{D37950E1-5694-4A40-976A-5DC6640A6D6B}" name="Dyschesie" dataDxfId="41"/>
    <tableColumn id="76" xr3:uid="{A0EC55FB-0CD5-4BDB-84EC-3CC97E8CF99E}" name="Rectorragie et ou hématurie" dataDxfId="40"/>
    <tableColumn id="77" xr3:uid="{C01B9814-7F4B-4E95-9BEE-6F6138C12FAF}" name="Pneumothorax, toux cyclique, hémoptysie" dataDxfId="39"/>
    <tableColumn id="78" xr3:uid="{076DAF7E-799B-420B-8EE0-9E5E1BE68781}" name="Fatigue Isolée" dataDxfId="38"/>
    <tableColumn id="79" xr3:uid="{6FDE2E67-CA6F-4D9B-A729-9487E7D9D373}" name="Infertilité" dataDxfId="37"/>
    <tableColumn id="80" xr3:uid="{6BAA2603-C3A6-40A8-808F-55E0881F0CB4}" name="Antécédent Endométriose" dataDxfId="36"/>
    <tableColumn id="81" xr3:uid="{04F99E1E-EC79-49E8-95F3-56FA3E772E85}" name="Antécédent Endométriose - Degré" dataDxfId="35"/>
    <tableColumn id="82" xr3:uid="{D6B83429-A543-494C-8015-D00E519E8C89}" name="Grossesse en cours" dataDxfId="34"/>
    <tableColumn id="83" xr3:uid="{717A8592-303D-442C-B096-DD616738F7B0}" name="SOPK" dataDxfId="33"/>
    <tableColumn id="84" xr3:uid="{4FCB0E57-0267-4E48-96EA-B147C92DE545}" name="Maladie auto immune" dataDxfId="32"/>
    <tableColumn id="85" xr3:uid="{416D9FB6-08DD-4B01-AD95-2D1CD11A2394}" name="Endocrinologie et maladie métabolique" dataDxfId="31"/>
    <tableColumn id="86" xr3:uid="{DB972D1E-15CC-47DB-834D-2361768DDEEE}" name="Endocrinologie et maladie métabolique - Année" dataDxfId="30"/>
    <tableColumn id="87" xr3:uid="{B722EA98-46D3-4D6B-B201-6A5969CC042A}" name="Pathologies gynéco obstétriques connues" dataDxfId="29"/>
    <tableColumn id="88" xr3:uid="{40BBEA12-DE90-45BC-B529-1099715CDFDB}" name="Kyste" dataDxfId="28"/>
    <tableColumn id="89" xr3:uid="{3C448FCA-521B-4760-8856-562A314D4555}" name="Dépression" dataDxfId="27"/>
    <tableColumn id="90" xr3:uid="{F8CA687E-2965-4732-8835-DBBE34F90F7B}" name="Maladie psychatrique" dataDxfId="26"/>
    <tableColumn id="91" xr3:uid="{B2009EB5-2E75-4D41-A8A5-35FA7C38CD90}" name="MICI" dataDxfId="25"/>
    <tableColumn id="92" xr3:uid="{524B689C-9437-47A9-B4CB-532A71AD9EB0}" name="ASTHME" dataDxfId="24"/>
    <tableColumn id="93" xr3:uid="{2D899543-1026-4ED4-B95F-E86C41895877}" name="Infection bactérienne ou virale" dataDxfId="23"/>
    <tableColumn id="94" xr3:uid="{A581E1C7-7244-416A-8D00-06000D8754E4}" name="Antécédent Cancer" dataDxfId="22"/>
    <tableColumn id="95" xr3:uid="{059027EF-EBBD-42D7-9006-B1E971E7A69D}" name="Résultat de l’imagerie" dataDxfId="21"/>
    <tableColumn id="96" xr3:uid="{7153B358-8A3C-4B13-9131-88273D71BB72}" name="Nodule à l'examen clinique" dataDxfId="20"/>
    <tableColumn id="97" xr3:uid="{7F95A4A9-6F52-4732-888B-01E4DD186C78}" name="Nodule nature" dataDxfId="19"/>
    <tableColumn id="98" xr3:uid="{25966FDA-ED8D-42FA-B377-049A6EC3450A}" name="Ligament utéro sacré" dataDxfId="18"/>
    <tableColumn id="99" xr3:uid="{091D0CFB-BA07-44A3-8E72-3043D83BB253}" name="Torus" dataDxfId="17"/>
    <tableColumn id="100" xr3:uid="{FC0B35B4-037A-4229-B91D-811FE698A9E3}" name="COELIOSCOPIE RECHERCHE ENDOMETRIOSE" dataDxfId="16"/>
    <tableColumn id="101" xr3:uid="{EC8CACAC-24D2-4E01-A493-B3F65A7869E8}" name="Coelioscopie réalisée" dataDxfId="15"/>
    <tableColumn id="102" xr3:uid="{7DF0FB42-5E5A-415C-8C3C-A6734877A5F8}" name="Lésions visibles" dataDxfId="14"/>
    <tableColumn id="103" xr3:uid="{4520E1DD-09F6-4E43-A64B-CBA2CCDD2A78}" name="Diagnostic histologique " dataDxfId="13"/>
    <tableColumn id="104" xr3:uid="{80A056F7-2ABE-4673-8759-60861360A281}" name="Diagnostic final" dataDxfId="12"/>
    <tableColumn id="105" xr3:uid="{63CA235B-33F3-454B-8A80-9219532042DB}" name="Diagnostic final basé sur" dataDxfId="11"/>
    <tableColumn id="106" xr3:uid="{5790890B-433D-4B46-81D5-63F9B4BFCF88}" name="Suivi à 6 mois - Taux de complétude" dataDxfId="10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BC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6" width="14.28515625" style="14" bestFit="1" customWidth="1"/>
    <col min="7" max="7" width="14.28515625" style="14" bestFit="1" customWidth="1" collapsed="1"/>
    <col min="8" max="8" width="24" style="14" hidden="1" customWidth="1" outlineLevel="1"/>
    <col min="9" max="9" width="24.42578125" style="14" hidden="1" customWidth="1" outlineLevel="1"/>
    <col min="10" max="10" width="22.5703125" style="14" bestFit="1" customWidth="1"/>
    <col min="11" max="11" width="30.28515625" style="14" customWidth="1"/>
    <col min="12" max="12" width="28" style="14" customWidth="1" collapsed="1"/>
    <col min="13" max="13" width="20.28515625" style="14" hidden="1" customWidth="1" outlineLevel="1"/>
    <col min="14" max="14" width="21" style="14" hidden="1" customWidth="1" outlineLevel="1"/>
    <col min="15" max="15" width="21.7109375" style="14" customWidth="1"/>
    <col min="16" max="16" width="14" style="14" bestFit="1" customWidth="1"/>
    <col min="17" max="17" width="11.5703125" style="17" customWidth="1" outlineLevel="1"/>
    <col min="18" max="18" width="15.7109375" style="17" customWidth="1" outlineLevel="1"/>
    <col min="19" max="19" width="45.140625" style="14" customWidth="1" outlineLevel="1"/>
    <col min="20" max="20" width="16.7109375" style="14" bestFit="1" customWidth="1"/>
    <col min="21" max="21" width="22.5703125" style="14" customWidth="1" outlineLevel="1"/>
    <col min="22" max="22" width="10.28515625" style="14" customWidth="1" outlineLevel="1"/>
    <col min="23" max="23" width="13.5703125" style="14" customWidth="1" outlineLevel="1"/>
    <col min="24" max="24" width="12.7109375" style="14" customWidth="1" outlineLevel="1"/>
    <col min="25" max="25" width="28.85546875" style="14" customWidth="1" outlineLevel="1"/>
    <col min="26" max="26" width="41.85546875" style="14" customWidth="1" outlineLevel="1"/>
    <col min="27" max="27" width="15.85546875" style="14" customWidth="1" outlineLevel="1"/>
    <col min="28" max="28" width="11.85546875" style="14" bestFit="1" customWidth="1"/>
    <col min="29" max="29" width="27.140625" style="14" bestFit="1" customWidth="1"/>
    <col min="30" max="30" width="34.42578125" style="14" customWidth="1" outlineLevel="1"/>
    <col min="31" max="31" width="21.140625" style="14" customWidth="1" outlineLevel="1"/>
    <col min="32" max="32" width="8.28515625" style="14" customWidth="1" outlineLevel="1"/>
    <col min="33" max="33" width="22.7109375" style="14" customWidth="1" outlineLevel="1"/>
    <col min="34" max="34" width="39.28515625" style="14" customWidth="1" outlineLevel="1"/>
    <col min="35" max="35" width="46.7109375" style="14" customWidth="1" outlineLevel="1"/>
    <col min="36" max="36" width="41.5703125" style="14" customWidth="1" outlineLevel="1"/>
    <col min="37" max="37" width="8.28515625" style="14" customWidth="1" outlineLevel="1"/>
    <col min="38" max="38" width="13.7109375" style="14" customWidth="1" outlineLevel="1"/>
    <col min="39" max="39" width="22.5703125" style="14" customWidth="1" outlineLevel="1"/>
    <col min="40" max="40" width="8.28515625" style="14" customWidth="1" outlineLevel="1"/>
    <col min="41" max="41" width="10.7109375" style="14" customWidth="1" outlineLevel="1"/>
    <col min="42" max="42" width="31.28515625" style="14" customWidth="1" outlineLevel="1"/>
    <col min="43" max="43" width="20.7109375" style="14" customWidth="1" outlineLevel="1"/>
    <col min="44" max="44" width="66" style="14" bestFit="1" customWidth="1"/>
    <col min="45" max="45" width="27.85546875" style="14" bestFit="1" customWidth="1"/>
    <col min="46" max="46" width="16.140625" style="14" customWidth="1" outlineLevel="1"/>
    <col min="47" max="47" width="22.28515625" style="14" customWidth="1" outlineLevel="1"/>
    <col min="48" max="48" width="8.28515625" style="14" customWidth="1" outlineLevel="1"/>
    <col min="49" max="49" width="45.28515625" style="14" customWidth="1" outlineLevel="1"/>
    <col min="50" max="50" width="59.140625" style="14" bestFit="1" customWidth="1"/>
    <col min="51" max="51" width="19.140625" style="14" customWidth="1" outlineLevel="1"/>
    <col min="52" max="52" width="38.85546875" style="14" customWidth="1" outlineLevel="1"/>
    <col min="53" max="53" width="19.42578125" style="14" customWidth="1" outlineLevel="1"/>
    <col min="54" max="54" width="59.140625" style="14" customWidth="1" outlineLevel="1"/>
    <col min="55" max="55" width="35" style="14" customWidth="1" outlineLevel="1"/>
    <col min="56" max="56" width="16.42578125" bestFit="1" customWidth="1"/>
    <col min="57" max="57" width="17" bestFit="1" customWidth="1"/>
    <col min="58" max="58" width="15.42578125" bestFit="1" customWidth="1"/>
    <col min="59" max="59" width="19.85546875" customWidth="1"/>
    <col min="60" max="61" width="19.7109375" bestFit="1" customWidth="1"/>
    <col min="62" max="62" width="17.42578125" bestFit="1" customWidth="1"/>
    <col min="63" max="63" width="19.5703125" bestFit="1" customWidth="1"/>
    <col min="64" max="64" width="19.7109375" bestFit="1" customWidth="1"/>
  </cols>
  <sheetData>
    <row r="1" spans="1:55" ht="15.75" x14ac:dyDescent="0.25">
      <c r="B1" s="18" t="s">
        <v>74</v>
      </c>
    </row>
    <row r="4" spans="1:55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1" t="s">
        <v>61</v>
      </c>
      <c r="Q4" s="52"/>
      <c r="R4" s="52"/>
      <c r="S4" s="53"/>
      <c r="T4" s="49" t="s">
        <v>62</v>
      </c>
      <c r="U4" s="49"/>
      <c r="V4" s="49"/>
      <c r="W4" s="49"/>
      <c r="X4" s="49"/>
      <c r="Y4" s="49"/>
      <c r="Z4" s="49"/>
      <c r="AA4" s="50"/>
      <c r="AB4" s="12" t="s">
        <v>38</v>
      </c>
      <c r="AC4" s="45" t="s">
        <v>63</v>
      </c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13" t="s">
        <v>64</v>
      </c>
      <c r="AS4" s="42" t="s">
        <v>65</v>
      </c>
      <c r="AT4" s="43"/>
      <c r="AU4" s="43"/>
      <c r="AV4" s="43"/>
      <c r="AW4" s="44"/>
      <c r="AX4" s="48" t="s">
        <v>76</v>
      </c>
      <c r="AY4" s="48"/>
      <c r="AZ4" s="48"/>
      <c r="BA4" s="48"/>
      <c r="BB4" s="48"/>
      <c r="BC4" s="48"/>
    </row>
    <row r="5" spans="1:55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2" t="s">
        <v>92</v>
      </c>
      <c r="I5" s="32" t="s">
        <v>91</v>
      </c>
      <c r="J5" s="33" t="s">
        <v>18</v>
      </c>
      <c r="K5" s="33" t="s">
        <v>88</v>
      </c>
      <c r="L5" s="32" t="s">
        <v>19</v>
      </c>
      <c r="M5" s="32" t="s">
        <v>89</v>
      </c>
      <c r="N5" s="32" t="s">
        <v>90</v>
      </c>
      <c r="O5" s="33" t="s">
        <v>20</v>
      </c>
      <c r="P5" s="33" t="s">
        <v>60</v>
      </c>
      <c r="Q5" s="34" t="s">
        <v>27</v>
      </c>
      <c r="R5" s="34" t="s">
        <v>28</v>
      </c>
      <c r="S5" s="33" t="s">
        <v>29</v>
      </c>
      <c r="T5" s="32" t="s">
        <v>30</v>
      </c>
      <c r="U5" s="33" t="s">
        <v>31</v>
      </c>
      <c r="V5" s="32" t="s">
        <v>32</v>
      </c>
      <c r="W5" s="32" t="s">
        <v>33</v>
      </c>
      <c r="X5" s="32" t="s">
        <v>34</v>
      </c>
      <c r="Y5" s="32" t="s">
        <v>35</v>
      </c>
      <c r="Z5" s="32" t="s">
        <v>36</v>
      </c>
      <c r="AA5" s="32" t="s">
        <v>37</v>
      </c>
      <c r="AB5" s="32" t="s">
        <v>38</v>
      </c>
      <c r="AC5" s="32" t="s">
        <v>39</v>
      </c>
      <c r="AD5" s="32" t="s">
        <v>40</v>
      </c>
      <c r="AE5" s="32" t="s">
        <v>41</v>
      </c>
      <c r="AF5" s="32" t="s">
        <v>66</v>
      </c>
      <c r="AG5" s="32" t="s">
        <v>42</v>
      </c>
      <c r="AH5" s="32" t="s">
        <v>43</v>
      </c>
      <c r="AI5" s="32" t="s">
        <v>44</v>
      </c>
      <c r="AJ5" s="32" t="s">
        <v>45</v>
      </c>
      <c r="AK5" s="32" t="s">
        <v>67</v>
      </c>
      <c r="AL5" s="32" t="s">
        <v>46</v>
      </c>
      <c r="AM5" s="32" t="s">
        <v>47</v>
      </c>
      <c r="AN5" s="32" t="s">
        <v>48</v>
      </c>
      <c r="AO5" s="32" t="s">
        <v>49</v>
      </c>
      <c r="AP5" s="32" t="s">
        <v>50</v>
      </c>
      <c r="AQ5" s="32" t="s">
        <v>51</v>
      </c>
      <c r="AR5" s="33" t="s">
        <v>52</v>
      </c>
      <c r="AS5" s="32" t="s">
        <v>53</v>
      </c>
      <c r="AT5" s="32" t="s">
        <v>54</v>
      </c>
      <c r="AU5" s="32" t="s">
        <v>55</v>
      </c>
      <c r="AV5" s="32" t="s">
        <v>56</v>
      </c>
      <c r="AW5" s="32" t="s">
        <v>57</v>
      </c>
      <c r="AX5" s="33" t="s">
        <v>86</v>
      </c>
      <c r="AY5" s="33" t="s">
        <v>78</v>
      </c>
      <c r="AZ5" s="33" t="s">
        <v>79</v>
      </c>
      <c r="BA5" s="33" t="s">
        <v>80</v>
      </c>
      <c r="BB5" s="33" t="s">
        <v>81</v>
      </c>
      <c r="BC5" s="33" t="s">
        <v>77</v>
      </c>
    </row>
    <row r="6" spans="1:55" s="35" customFormat="1" x14ac:dyDescent="0.25">
      <c r="A6" s="36" t="s">
        <v>68</v>
      </c>
      <c r="B6" s="36" t="s">
        <v>69</v>
      </c>
      <c r="C6" s="37">
        <v>55241110003828</v>
      </c>
      <c r="D6" s="38" t="s">
        <v>0</v>
      </c>
      <c r="E6" s="38" t="s">
        <v>0</v>
      </c>
      <c r="F6" s="38" t="s">
        <v>0</v>
      </c>
      <c r="G6" s="38" t="str">
        <f>IF(endobest_inclusions[[#This Row],[CHIR APRES ANNONCE]]&lt;&gt;"Inconnu",endobest_inclusions[[#This Row],[CHIR APRES ANNONCE]],endobest_inclusions[[#This Row],[CHIR APRES RESULTAT]])</f>
        <v>Non</v>
      </c>
      <c r="H6" s="38" t="s">
        <v>0</v>
      </c>
      <c r="I6" s="38" t="s">
        <v>21</v>
      </c>
      <c r="J6" s="38" t="s">
        <v>23</v>
      </c>
      <c r="K6" s="38" t="s">
        <v>23</v>
      </c>
      <c r="L6" s="38" t="s">
        <v>1</v>
      </c>
      <c r="M6" s="38" t="s">
        <v>0</v>
      </c>
      <c r="N6" s="38" t="s">
        <v>1</v>
      </c>
      <c r="O6" s="38" t="s">
        <v>70</v>
      </c>
      <c r="P6" s="38" t="s">
        <v>71</v>
      </c>
      <c r="Q6" s="39" t="s">
        <v>59</v>
      </c>
      <c r="R6" s="39" t="s">
        <v>72</v>
      </c>
      <c r="S6" s="38" t="s">
        <v>73</v>
      </c>
      <c r="T6" s="38" t="s">
        <v>1</v>
      </c>
      <c r="U6" s="38" t="s">
        <v>58</v>
      </c>
      <c r="V6" s="38" t="s">
        <v>1</v>
      </c>
      <c r="W6" s="38" t="s">
        <v>0</v>
      </c>
      <c r="X6" s="38" t="s">
        <v>0</v>
      </c>
      <c r="Y6" s="38" t="s">
        <v>0</v>
      </c>
      <c r="Z6" s="38" t="s">
        <v>0</v>
      </c>
      <c r="AA6" s="38" t="s">
        <v>0</v>
      </c>
      <c r="AB6" s="38" t="s">
        <v>0</v>
      </c>
      <c r="AC6" s="38" t="s">
        <v>0</v>
      </c>
      <c r="AD6" s="38" t="s">
        <v>23</v>
      </c>
      <c r="AE6" s="38" t="s">
        <v>0</v>
      </c>
      <c r="AF6" s="38" t="s">
        <v>21</v>
      </c>
      <c r="AG6" s="38" t="s">
        <v>0</v>
      </c>
      <c r="AH6" s="38" t="s">
        <v>0</v>
      </c>
      <c r="AI6" s="38" t="s">
        <v>23</v>
      </c>
      <c r="AJ6" s="38" t="s">
        <v>0</v>
      </c>
      <c r="AK6" s="38" t="s">
        <v>21</v>
      </c>
      <c r="AL6" s="38" t="s">
        <v>0</v>
      </c>
      <c r="AM6" s="38" t="s">
        <v>0</v>
      </c>
      <c r="AN6" s="38" t="s">
        <v>0</v>
      </c>
      <c r="AO6" s="38" t="s">
        <v>0</v>
      </c>
      <c r="AP6" s="38" t="s">
        <v>0</v>
      </c>
      <c r="AQ6" s="38" t="s">
        <v>0</v>
      </c>
      <c r="AR6" s="38" t="s">
        <v>87</v>
      </c>
      <c r="AS6" s="38" t="s">
        <v>0</v>
      </c>
      <c r="AT6" s="38" t="s">
        <v>23</v>
      </c>
      <c r="AU6" s="38" t="s">
        <v>21</v>
      </c>
      <c r="AV6" s="38" t="s">
        <v>21</v>
      </c>
      <c r="AW6" s="38" t="s">
        <v>0</v>
      </c>
      <c r="AX6" s="38" t="s">
        <v>82</v>
      </c>
      <c r="AY6" s="38"/>
      <c r="AZ6" s="38" t="s">
        <v>83</v>
      </c>
      <c r="BA6" s="38" t="s">
        <v>84</v>
      </c>
      <c r="BB6" s="38" t="s">
        <v>85</v>
      </c>
      <c r="BC6" s="40">
        <v>0</v>
      </c>
    </row>
  </sheetData>
  <mergeCells count="5">
    <mergeCell ref="AS4:AW4"/>
    <mergeCell ref="AC4:AQ4"/>
    <mergeCell ref="AX4:BC4"/>
    <mergeCell ref="T4:AA4"/>
    <mergeCell ref="P4:S4"/>
  </mergeCells>
  <phoneticPr fontId="2" type="noConversion"/>
  <conditionalFormatting sqref="D1:I1048576 L1:N1048576">
    <cfRule type="cellIs" dxfId="9" priority="7" operator="equal">
      <formula>"Non"</formula>
    </cfRule>
    <cfRule type="cellIs" dxfId="8" priority="8" operator="equal">
      <formula>"Oui"</formula>
    </cfRule>
  </conditionalFormatting>
  <conditionalFormatting sqref="J1:K1048576">
    <cfRule type="expression" dxfId="7" priority="4">
      <formula xml:space="preserve"> AND(J1 &lt;&gt; "N/A",  J1 &lt;&gt; "Inconnu", J1&lt;&gt;"", J1 &lt;&gt; "TYPE CHIR APRES", J1&lt;&gt;"RAISON CHIR APRES")</formula>
    </cfRule>
  </conditionalFormatting>
  <conditionalFormatting sqref="O1:O1048576">
    <cfRule type="expression" dxfId="6" priority="3">
      <formula>OR((O1="UNINTERPRETABLE"),(O1="Ininterprétable"))</formula>
    </cfRule>
    <cfRule type="expression" dxfId="5" priority="5">
      <formula>OR((O1="POSITIVE"),(O1="Positif"))</formula>
    </cfRule>
    <cfRule type="expression" dxfId="4" priority="6">
      <formula>OR((O1="NEGATIVE"),(O1="Négatif"))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54" t="str">
        <f>Inclusions!B1</f>
        <v>Mis à jour : le 03/12/2025 19:08</v>
      </c>
      <c r="C1" s="54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1</v>
      </c>
      <c r="I5" s="21">
        <f>IF(B5&gt;0, H5/B5, "")</f>
        <v>1</v>
      </c>
    </row>
    <row r="6" spans="1:9" s="3" customFormat="1" ht="19.5" customHeight="1" x14ac:dyDescent="0.25">
      <c r="A6" s="27" t="s">
        <v>68</v>
      </c>
      <c r="B6" s="28">
        <f>COUNTIFS(endobest_inclusions[CENTRE],A6)</f>
        <v>1</v>
      </c>
      <c r="C6" s="28">
        <f>D6+G6</f>
        <v>1</v>
      </c>
      <c r="D6" s="28">
        <f>COUNTIFS(endobest_inclusions[CENTRE],A6,endobest_inclusions[CHIR AVANT],"Oui")</f>
        <v>0</v>
      </c>
      <c r="E6" s="28">
        <f>COUNTIFS(endobest_inclusions[CENTRE],A6,endobest_inclusions[CHIR AVANT],"Oui",endobest_inclusions[CHIR APRES],"Non")</f>
        <v>0</v>
      </c>
      <c r="F6" s="29" t="str">
        <f>IF(D6&gt;0, E6/D6, "")</f>
        <v/>
      </c>
      <c r="G6" s="28">
        <f>COUNTIFS(endobest_inclusions[CENTRE],A6,endobest_inclusions[CHIR AVANT],"Non")</f>
        <v>1</v>
      </c>
      <c r="H6" s="28">
        <f>COUNTIFS(endobest_inclusions[CENTRE],A6,endobest_inclusions[CHANGT PRISE EN CHARGE],"Oui")</f>
        <v>1</v>
      </c>
      <c r="I6" s="29">
        <f>IF(B6&gt;0, H6/B6, "")</f>
        <v>1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3" priority="1">
      <formula>MOD(ROW(),2)=0</formula>
    </cfRule>
    <cfRule type="expression" dxfId="2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1"/>
      <c r="C1" s="5" t="str">
        <f>Inclusions!B1</f>
        <v>Mis à jour : le 03/12/2025 19:08</v>
      </c>
    </row>
    <row r="2" spans="1:3" x14ac:dyDescent="0.25">
      <c r="A2" s="41"/>
    </row>
    <row r="3" spans="1:3" x14ac:dyDescent="0.25">
      <c r="A3" s="41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1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1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2026-05-07T16:26:47Z</dcterms:modified>
</cp:coreProperties>
</file>